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8.- INFORMES TRIMESTRALES\2do Trimestre\"/>
    </mc:Choice>
  </mc:AlternateContent>
  <bookViews>
    <workbookView xWindow="0" yWindow="0" windowWidth="28800" windowHeight="11715"/>
  </bookViews>
  <sheets>
    <sheet name="CUADRO " sheetId="2" r:id="rId1"/>
  </sheets>
  <definedNames>
    <definedName name="_xlnm.Print_Titles" localSheetId="0">'CUADRO '!$1:$6</definedName>
  </definedNames>
  <calcPr calcId="152511"/>
</workbook>
</file>

<file path=xl/calcChain.xml><?xml version="1.0" encoding="utf-8"?>
<calcChain xmlns="http://schemas.openxmlformats.org/spreadsheetml/2006/main">
  <c r="C62" i="2" l="1"/>
  <c r="D86" i="2"/>
  <c r="F83" i="2" l="1"/>
  <c r="E83" i="2"/>
  <c r="E80" i="2"/>
  <c r="C57" i="2"/>
  <c r="C56" i="2"/>
  <c r="C42" i="2"/>
  <c r="C32" i="2"/>
  <c r="C28" i="2"/>
  <c r="C24" i="2"/>
  <c r="C18" i="2"/>
  <c r="E15" i="2"/>
  <c r="E14" i="2"/>
  <c r="E12" i="2" l="1"/>
  <c r="C12" i="2"/>
  <c r="C86" i="2" s="1"/>
  <c r="E11" i="2"/>
  <c r="E10" i="2"/>
  <c r="E86" i="2" l="1"/>
  <c r="F82" i="2"/>
  <c r="F81" i="2"/>
  <c r="F19" i="2" l="1"/>
  <c r="F18" i="2"/>
  <c r="F80" i="2" l="1"/>
  <c r="B86" i="2"/>
  <c r="F79" i="2" l="1"/>
  <c r="F76" i="2"/>
  <c r="F75" i="2"/>
  <c r="F74" i="2"/>
  <c r="F73" i="2"/>
  <c r="F72" i="2"/>
  <c r="F70" i="2"/>
  <c r="F69" i="2"/>
  <c r="F68" i="2"/>
  <c r="F67" i="2"/>
  <c r="F66" i="2"/>
  <c r="F63" i="2"/>
  <c r="F61" i="2"/>
  <c r="F59" i="2"/>
  <c r="F57" i="2"/>
  <c r="F56" i="2"/>
  <c r="F55" i="2"/>
  <c r="F53" i="2"/>
  <c r="F51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85" i="2"/>
  <c r="F84" i="2"/>
  <c r="F78" i="2"/>
  <c r="F77" i="2"/>
  <c r="F65" i="2"/>
  <c r="F64" i="2"/>
  <c r="F60" i="2"/>
  <c r="F58" i="2"/>
  <c r="F54" i="2"/>
  <c r="F52" i="2"/>
  <c r="F50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71" i="2"/>
  <c r="F25" i="2"/>
  <c r="F62" i="2"/>
  <c r="F11" i="2"/>
  <c r="F16" i="2"/>
  <c r="F86" i="2" l="1"/>
</calcChain>
</file>

<file path=xl/sharedStrings.xml><?xml version="1.0" encoding="utf-8"?>
<sst xmlns="http://schemas.openxmlformats.org/spreadsheetml/2006/main" count="90" uniqueCount="90">
  <si>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</si>
  <si>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</si>
  <si>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</si>
  <si>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</si>
  <si>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</si>
  <si>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</si>
  <si>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</si>
  <si>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</si>
  <si>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</si>
  <si>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</si>
  <si>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</si>
  <si>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</si>
  <si>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</si>
  <si>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</si>
  <si>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</si>
  <si>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</si>
  <si>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</si>
  <si>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</si>
  <si>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</si>
  <si>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</si>
  <si>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</si>
  <si>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</si>
  <si>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</si>
  <si>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</si>
  <si>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</si>
  <si>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</si>
  <si>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</si>
  <si>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</si>
  <si>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</si>
  <si>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</si>
  <si>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</si>
  <si>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</si>
  <si>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</si>
  <si>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</si>
  <si>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</si>
  <si>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</si>
  <si>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</si>
  <si>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</si>
  <si>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</si>
  <si>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</si>
  <si>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</si>
  <si>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</si>
  <si>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</si>
  <si>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</si>
  <si>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</si>
  <si>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</si>
  <si>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</si>
  <si>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</si>
  <si>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</si>
  <si>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</si>
  <si>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</si>
  <si>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</si>
  <si>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</si>
  <si>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</si>
  <si>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</si>
  <si>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</si>
  <si>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</si>
  <si>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</si>
  <si>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</si>
  <si>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</si>
  <si>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</si>
  <si>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</si>
  <si>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</si>
  <si>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Comisión Coordinadora del Transporte Público</t>
  </si>
  <si>
    <t>Casa del Adulto Mayor</t>
  </si>
  <si>
    <t>Fiscalía General del Estado de Michoacán</t>
  </si>
  <si>
    <t>Secretaría de Desarrollo Rural y Agroalimentario</t>
  </si>
  <si>
    <t>Instituto de Planeación del Estado de Michoacán</t>
  </si>
  <si>
    <t>Auditoría Superior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</si>
  <si>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</si>
  <si>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</si>
  <si>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</si>
  <si>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</si>
  <si>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</si>
  <si>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</si>
  <si>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</si>
  <si>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</si>
  <si>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</si>
  <si>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</si>
  <si>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</si>
  <si>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</si>
  <si>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</si>
  <si>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 xml:space="preserve">Supremo Tribunal de Justicia 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</si>
  <si>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</si>
  <si>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</si>
  <si>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</si>
  <si>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</si>
  <si>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</si>
  <si>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Del 1° de enero al 30 de junio de 2022</t>
  </si>
  <si>
    <t>Instituto de Educación Media Superior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</si>
</sst>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larendon Condensed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ont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2" fillId="0" borderId="0" xfId="0" applyFont="1" applyBorder="1" applyAlignment="1">
      <alignment horizontal="justify" vertical="center" wrapText="1"/>
    </xf>
    <xf numFmtId="4" fontId="0" fillId="0" borderId="0" xfId="0" applyNumberFormat="1" applyAlignment="1">
      <alignment horizontal="justify" wrapText="1"/>
    </xf>
    <xf numFmtId="43" fontId="0" fillId="0" borderId="0" xfId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" fontId="4" fillId="3" borderId="12" xfId="0" applyNumberFormat="1" applyFont="1" applyFill="1" applyBorder="1" applyAlignment="1">
      <alignment horizontal="right" wrapText="1"/>
    </xf>
    <xf numFmtId="4" fontId="4" fillId="3" borderId="6" xfId="0" applyNumberFormat="1" applyFont="1" applyFill="1" applyBorder="1" applyAlignment="1">
      <alignment horizontal="right" wrapText="1"/>
    </xf>
    <xf numFmtId="4" fontId="4" fillId="3" borderId="3" xfId="0" applyNumberFormat="1" applyFont="1" applyFill="1" applyBorder="1" applyAlignment="1">
      <alignment horizontal="right" wrapText="1"/>
    </xf>
    <xf numFmtId="3" fontId="2" fillId="3" borderId="12" xfId="1" applyNumberFormat="1" applyFont="1" applyFill="1" applyBorder="1" applyAlignment="1">
      <alignment horizontal="left" vertical="center" wrapText="1"/>
    </xf>
    <xf numFmtId="3" fontId="2" fillId="3" borderId="16" xfId="1" applyNumberFormat="1" applyFont="1" applyFill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wrapText="1"/>
    </xf>
    <xf numFmtId="4" fontId="4" fillId="3" borderId="16" xfId="0" applyNumberFormat="1" applyFont="1" applyFill="1" applyBorder="1" applyAlignment="1">
      <alignment horizontal="right" wrapText="1"/>
    </xf>
    <xf numFmtId="4" fontId="4" fillId="3" borderId="19" xfId="0" applyNumberFormat="1" applyFont="1" applyFill="1" applyBorder="1" applyAlignment="1">
      <alignment horizontal="right" wrapText="1"/>
    </xf>
    <xf numFmtId="3" fontId="2" fillId="3" borderId="12" xfId="2" applyNumberFormat="1" applyFont="1" applyFill="1" applyBorder="1" applyAlignment="1">
      <alignment vertical="center" wrapText="1"/>
    </xf>
    <xf numFmtId="4" fontId="6" fillId="3" borderId="1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20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2" fillId="3" borderId="7" xfId="1" applyNumberFormat="1" applyFont="1" applyFill="1" applyBorder="1" applyAlignment="1">
      <alignment horizontal="justify"/>
    </xf>
    <xf numFmtId="3" fontId="2" fillId="3" borderId="12" xfId="1" applyNumberFormat="1" applyFont="1" applyFill="1" applyBorder="1" applyAlignment="1">
      <alignment horizontal="justify"/>
    </xf>
    <xf numFmtId="3" fontId="2" fillId="3" borderId="12" xfId="1" applyNumberFormat="1" applyFont="1" applyFill="1" applyBorder="1" applyAlignment="1">
      <alignment horizontal="left" vertical="center"/>
    </xf>
    <xf numFmtId="3" fontId="2" fillId="3" borderId="16" xfId="1" applyNumberFormat="1" applyFont="1" applyFill="1" applyBorder="1" applyAlignment="1">
      <alignment horizontal="left" vertical="center"/>
    </xf>
    <xf numFmtId="3" fontId="2" fillId="3" borderId="12" xfId="2" applyNumberFormat="1" applyFont="1" applyFill="1" applyBorder="1" applyAlignment="1">
      <alignment vertical="center"/>
    </xf>
    <xf numFmtId="37" fontId="5" fillId="3" borderId="17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justify" vertical="center" wrapText="1"/>
    </xf>
    <xf numFmtId="0" fontId="11" fillId="3" borderId="1" xfId="4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11" fillId="3" borderId="4" xfId="4" applyFont="1" applyFill="1" applyBorder="1" applyAlignment="1">
      <alignment horizontal="center"/>
    </xf>
    <xf numFmtId="0" fontId="12" fillId="3" borderId="3" xfId="4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12" fillId="3" borderId="6" xfId="4" applyFont="1" applyFill="1" applyBorder="1" applyAlignment="1">
      <alignment horizontal="center"/>
    </xf>
    <xf numFmtId="0" fontId="10" fillId="3" borderId="3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6" xfId="4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 applyProtection="1">
      <alignment horizontal="center" wrapText="1"/>
    </xf>
    <xf numFmtId="37" fontId="2" fillId="2" borderId="9" xfId="0" applyNumberFormat="1" applyFont="1" applyFill="1" applyBorder="1" applyAlignment="1" applyProtection="1">
      <alignment horizontal="center" wrapText="1"/>
    </xf>
    <xf numFmtId="37" fontId="2" fillId="2" borderId="10" xfId="0" applyNumberFormat="1" applyFont="1" applyFill="1" applyBorder="1" applyAlignment="1" applyProtection="1">
      <alignment horizont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Normal" xfId="0" builtinId="0"/>
    <cellStyle name="Normal 2" xfId="3"/>
    <cellStyle name="Normal 8" xfId="4"/>
    <cellStyle name="Normal 9" xfId="5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58615</xdr:colOff>
      <xdr:row>0</xdr:row>
      <xdr:rowOff>95250</xdr:rowOff>
    </xdr:from>
    <xdr:to>
      <xdr:col>0</xdr:col>
      <xdr:colOff>1516673</xdr:colOff>
      <xdr:row>3</xdr:row>
      <xdr:rowOff>165112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" y="95250"/>
          <a:ext cx="1458058" cy="677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87"/>
  <sheetViews>
    <sheetView tabSelected="1" zoomScale="130" zoomScaleNormal="130" workbookViewId="0">
      <pane xSplit="1" ySplit="6" topLeftCell="B71" activePane="bottomRight" state="frozen"/>
      <selection pane="topRight" activeCell="B1" sqref="B1"/>
      <selection pane="bottomLeft" activeCell="A7" sqref="A7"/>
      <selection pane="bottomRight" activeCell="C75" sqref="C75"/>
    </sheetView>
  </sheetViews>
  <sheetFormatPr baseColWidth="10" defaultColWidth="11.42578125" defaultRowHeight="15"/>
  <cols>
    <col min="1" max="1" width="55.85546875" style="1" customWidth="1"/>
    <col min="2" max="2" width="14" style="1" bestFit="1" customWidth="1"/>
    <col min="3" max="3" width="15" style="1" customWidth="1"/>
    <col min="4" max="6" width="13.7109375" style="1" customWidth="1"/>
    <col min="7" max="7" width="0.85546875" style="1" customWidth="1"/>
    <col min="8" max="8" width="22.5703125" style="1" customWidth="1"/>
    <col min="9" max="9" width="14.140625" style="1" bestFit="1" customWidth="1"/>
    <col min="10" max="16384" width="11.42578125" style="1"/>
  </cols>
  <sheetData>
    <row r="1" spans="1:9" ht="18" customHeight="1">
      <c r="A1" s="32" t="s">
        <v>5</v>
      </c>
      <c r="B1" s="33"/>
      <c r="C1" s="33"/>
      <c r="D1" s="33"/>
      <c r="E1" s="33"/>
      <c r="F1" s="34"/>
    </row>
    <row r="2" spans="1:9" ht="15" customHeight="1">
      <c r="A2" s="35" t="s">
        <v>55</v>
      </c>
      <c r="B2" s="36"/>
      <c r="C2" s="36"/>
      <c r="D2" s="36"/>
      <c r="E2" s="36"/>
      <c r="F2" s="37"/>
    </row>
    <row r="3" spans="1:9" ht="15" customHeight="1">
      <c r="A3" s="38" t="s">
        <v>88</v>
      </c>
      <c r="B3" s="39"/>
      <c r="C3" s="39"/>
      <c r="D3" s="39"/>
      <c r="E3" s="39"/>
      <c r="F3" s="40"/>
    </row>
    <row r="4" spans="1:9" ht="15.75" thickBot="1">
      <c r="A4" s="41"/>
      <c r="B4" s="42"/>
      <c r="C4" s="42"/>
      <c r="D4" s="42"/>
      <c r="E4" s="42"/>
      <c r="F4" s="43"/>
    </row>
    <row r="5" spans="1:9" ht="15" customHeight="1" thickBot="1">
      <c r="A5" s="44" t="s">
        <v>54</v>
      </c>
      <c r="B5" s="46" t="s">
        <v>0</v>
      </c>
      <c r="C5" s="46"/>
      <c r="D5" s="46"/>
      <c r="E5" s="46"/>
      <c r="F5" s="47"/>
    </row>
    <row r="6" spans="1:9" ht="23.25" thickBot="1">
      <c r="A6" s="45"/>
      <c r="B6" s="24" t="s">
        <v>1</v>
      </c>
      <c r="C6" s="9" t="s">
        <v>2</v>
      </c>
      <c r="D6" s="9" t="s">
        <v>3</v>
      </c>
      <c r="E6" s="9" t="s">
        <v>69</v>
      </c>
      <c r="F6" s="10" t="s">
        <v>4</v>
      </c>
    </row>
    <row r="7" spans="1:9" hidden="1">
      <c r="A7" s="25" t="s">
        <v>81</v>
      </c>
      <c r="B7" s="11">
        <v>933992957</v>
      </c>
      <c r="C7" s="12">
        <v>0</v>
      </c>
      <c r="D7" s="12">
        <v>0</v>
      </c>
      <c r="E7" s="12">
        <v>0</v>
      </c>
      <c r="F7" s="13">
        <f>B7+C7-D7+E7</f>
        <v>933992957</v>
      </c>
      <c r="H7" s="8"/>
    </row>
    <row r="8" spans="1:9" s="2" customFormat="1" hidden="1">
      <c r="A8" s="26" t="s">
        <v>82</v>
      </c>
      <c r="B8" s="14">
        <v>1503750378</v>
      </c>
      <c r="C8" s="12">
        <v>0</v>
      </c>
      <c r="D8" s="12">
        <v>0</v>
      </c>
      <c r="E8" s="12">
        <v>0</v>
      </c>
      <c r="F8" s="13">
        <f t="shared" ref="F8:F66" si="0">B8+C8-D8+E8</f>
        <v>1503750378</v>
      </c>
      <c r="H8" s="8"/>
    </row>
    <row r="9" spans="1:9" s="2" customFormat="1" hidden="1">
      <c r="A9" s="26" t="s">
        <v>87</v>
      </c>
      <c r="B9" s="14">
        <v>297061563</v>
      </c>
      <c r="C9" s="12">
        <v>819922.01</v>
      </c>
      <c r="D9" s="12">
        <v>0</v>
      </c>
      <c r="E9" s="12">
        <v>-11502552.02</v>
      </c>
      <c r="F9" s="13">
        <f t="shared" si="0"/>
        <v>286378932.99000001</v>
      </c>
    </row>
    <row r="10" spans="1:9" hidden="1">
      <c r="A10" s="26" t="s">
        <v>6</v>
      </c>
      <c r="B10" s="14">
        <v>673569722</v>
      </c>
      <c r="C10" s="12">
        <v>8584200.4000000004</v>
      </c>
      <c r="D10" s="12">
        <v>0</v>
      </c>
      <c r="E10" s="12">
        <f>142000000-85551973.57</f>
        <v>56448026.430000007</v>
      </c>
      <c r="F10" s="13">
        <f t="shared" si="0"/>
        <v>738601948.82999992</v>
      </c>
    </row>
    <row r="11" spans="1:9" hidden="1">
      <c r="A11" s="26" t="s">
        <v>7</v>
      </c>
      <c r="B11" s="14">
        <v>2036705999</v>
      </c>
      <c r="C11" s="12">
        <v>6666420.2199999997</v>
      </c>
      <c r="D11" s="12">
        <v>0</v>
      </c>
      <c r="E11" s="12">
        <f>70409838-105424799.88</f>
        <v>-35014961.879999995</v>
      </c>
      <c r="F11" s="13">
        <f t="shared" si="0"/>
        <v>2008357457.3400002</v>
      </c>
      <c r="H11" s="5"/>
    </row>
    <row r="12" spans="1:9" hidden="1">
      <c r="A12" s="26" t="s">
        <v>8</v>
      </c>
      <c r="B12" s="14">
        <v>1208331118</v>
      </c>
      <c r="C12" s="12">
        <f>580969216.77+19015998.26+42995.54</f>
        <v>600028210.56999993</v>
      </c>
      <c r="D12" s="12">
        <v>2034249</v>
      </c>
      <c r="E12" s="12">
        <f>601866810.37-150015946.68</f>
        <v>451850863.69</v>
      </c>
      <c r="F12" s="13">
        <f t="shared" si="0"/>
        <v>2258175943.2599998</v>
      </c>
      <c r="H12" s="5"/>
      <c r="I12" s="5"/>
    </row>
    <row r="13" spans="1:9" hidden="1">
      <c r="A13" s="26" t="s">
        <v>66</v>
      </c>
      <c r="B13" s="14">
        <v>630324067</v>
      </c>
      <c r="C13" s="12">
        <v>2130123.87</v>
      </c>
      <c r="D13" s="12">
        <v>0</v>
      </c>
      <c r="E13" s="12">
        <v>-117257384.14</v>
      </c>
      <c r="F13" s="13">
        <f t="shared" si="0"/>
        <v>515196806.73000002</v>
      </c>
    </row>
    <row r="14" spans="1:9" hidden="1">
      <c r="A14" s="26" t="s">
        <v>9</v>
      </c>
      <c r="B14" s="14">
        <v>175734142</v>
      </c>
      <c r="C14" s="12">
        <v>2628345.27</v>
      </c>
      <c r="D14" s="12">
        <v>0</v>
      </c>
      <c r="E14" s="12">
        <f>10718406.88-11365035.74</f>
        <v>-646628.8599999994</v>
      </c>
      <c r="F14" s="13">
        <f t="shared" si="0"/>
        <v>177715858.41000003</v>
      </c>
    </row>
    <row r="15" spans="1:9" hidden="1">
      <c r="A15" s="26" t="s">
        <v>10</v>
      </c>
      <c r="B15" s="14">
        <v>210996909</v>
      </c>
      <c r="C15" s="12">
        <v>339517.33</v>
      </c>
      <c r="D15" s="12">
        <v>0</v>
      </c>
      <c r="E15" s="12">
        <f>21500000-9354213.89</f>
        <v>12145786.109999999</v>
      </c>
      <c r="F15" s="13">
        <f t="shared" si="0"/>
        <v>223482212.44</v>
      </c>
    </row>
    <row r="16" spans="1:9" hidden="1">
      <c r="A16" s="26" t="s">
        <v>11</v>
      </c>
      <c r="B16" s="14">
        <v>26795475023</v>
      </c>
      <c r="C16" s="12">
        <v>1294744371.51</v>
      </c>
      <c r="D16" s="12">
        <v>0</v>
      </c>
      <c r="E16" s="12">
        <v>-369898209.30000001</v>
      </c>
      <c r="F16" s="13">
        <f t="shared" si="0"/>
        <v>27720321185.209999</v>
      </c>
    </row>
    <row r="17" spans="1:9" ht="14.25" hidden="1" customHeight="1">
      <c r="A17" s="26" t="s">
        <v>12</v>
      </c>
      <c r="B17" s="14">
        <v>39999112</v>
      </c>
      <c r="C17" s="12">
        <v>386139.42</v>
      </c>
      <c r="D17" s="12">
        <v>0</v>
      </c>
      <c r="E17" s="12">
        <v>-2554984.59</v>
      </c>
      <c r="F17" s="13">
        <f t="shared" si="0"/>
        <v>37830266.829999998</v>
      </c>
    </row>
    <row r="18" spans="1:9" hidden="1">
      <c r="A18" s="26" t="s">
        <v>13</v>
      </c>
      <c r="B18" s="14">
        <v>3545214081</v>
      </c>
      <c r="C18" s="12">
        <f>2727312.54+2000000</f>
        <v>4727312.54</v>
      </c>
      <c r="D18" s="12">
        <v>0</v>
      </c>
      <c r="E18" s="12">
        <v>-22371814.469999999</v>
      </c>
      <c r="F18" s="13">
        <f t="shared" si="0"/>
        <v>3527569579.0700002</v>
      </c>
    </row>
    <row r="19" spans="1:9" hidden="1">
      <c r="A19" s="26" t="s">
        <v>86</v>
      </c>
      <c r="B19" s="14">
        <v>9404654781</v>
      </c>
      <c r="C19" s="12">
        <v>30135326.940000001</v>
      </c>
      <c r="D19" s="12">
        <v>0</v>
      </c>
      <c r="E19" s="12">
        <v>102300073.34</v>
      </c>
      <c r="F19" s="13">
        <f t="shared" si="0"/>
        <v>9537090181.2800007</v>
      </c>
      <c r="H19" s="8"/>
    </row>
    <row r="20" spans="1:9" hidden="1">
      <c r="A20" s="26" t="s">
        <v>14</v>
      </c>
      <c r="B20" s="14">
        <v>140013925</v>
      </c>
      <c r="C20" s="12">
        <v>227464.32000000001</v>
      </c>
      <c r="D20" s="12">
        <v>0</v>
      </c>
      <c r="E20" s="12">
        <v>-723250.63</v>
      </c>
      <c r="F20" s="13">
        <f t="shared" si="0"/>
        <v>139518138.69</v>
      </c>
    </row>
    <row r="21" spans="1:9" hidden="1">
      <c r="A21" s="26" t="s">
        <v>83</v>
      </c>
      <c r="B21" s="14">
        <v>270329693</v>
      </c>
      <c r="C21" s="12">
        <v>261516.1</v>
      </c>
      <c r="D21" s="12">
        <v>0</v>
      </c>
      <c r="E21" s="12">
        <v>-84009567.640000001</v>
      </c>
      <c r="F21" s="13">
        <f t="shared" si="0"/>
        <v>186581641.46000004</v>
      </c>
    </row>
    <row r="22" spans="1:9" hidden="1">
      <c r="A22" s="26" t="s">
        <v>15</v>
      </c>
      <c r="B22" s="14">
        <v>214452708</v>
      </c>
      <c r="C22" s="12">
        <v>920287.46</v>
      </c>
      <c r="D22" s="12">
        <v>0</v>
      </c>
      <c r="E22" s="12">
        <v>-4320347.54</v>
      </c>
      <c r="F22" s="13">
        <f t="shared" si="0"/>
        <v>211052647.92000002</v>
      </c>
    </row>
    <row r="23" spans="1:9" hidden="1">
      <c r="A23" s="26" t="s">
        <v>16</v>
      </c>
      <c r="B23" s="14">
        <v>1013494433</v>
      </c>
      <c r="C23" s="12">
        <v>0</v>
      </c>
      <c r="D23" s="12">
        <v>0</v>
      </c>
      <c r="E23" s="12">
        <v>0</v>
      </c>
      <c r="F23" s="13">
        <f t="shared" si="0"/>
        <v>1013494433</v>
      </c>
    </row>
    <row r="24" spans="1:9" hidden="1">
      <c r="A24" s="26" t="s">
        <v>17</v>
      </c>
      <c r="B24" s="14">
        <v>14391647941</v>
      </c>
      <c r="C24" s="12">
        <f>20048525+458637</f>
        <v>20507162</v>
      </c>
      <c r="D24" s="12">
        <v>20740158</v>
      </c>
      <c r="E24" s="12">
        <v>0</v>
      </c>
      <c r="F24" s="13">
        <f t="shared" si="0"/>
        <v>14391414945</v>
      </c>
    </row>
    <row r="25" spans="1:9" ht="20.45" hidden="1" customHeight="1">
      <c r="A25" s="26" t="s">
        <v>60</v>
      </c>
      <c r="B25" s="14">
        <v>1110886858</v>
      </c>
      <c r="C25" s="12">
        <v>0</v>
      </c>
      <c r="D25" s="12">
        <v>633568340.67999995</v>
      </c>
      <c r="E25" s="12">
        <v>343174128.88999999</v>
      </c>
      <c r="F25" s="13">
        <f t="shared" si="0"/>
        <v>820492646.21000004</v>
      </c>
      <c r="H25" s="6"/>
      <c r="I25" s="7"/>
    </row>
    <row r="26" spans="1:9" hidden="1">
      <c r="A26" s="26" t="s">
        <v>18</v>
      </c>
      <c r="B26" s="14">
        <v>2731647897</v>
      </c>
      <c r="C26" s="12">
        <v>0</v>
      </c>
      <c r="D26" s="12">
        <v>19288850</v>
      </c>
      <c r="E26" s="12">
        <v>-91909838</v>
      </c>
      <c r="F26" s="13">
        <f t="shared" si="0"/>
        <v>2620449209</v>
      </c>
      <c r="H26" s="5"/>
    </row>
    <row r="27" spans="1:9" hidden="1">
      <c r="A27" s="26" t="s">
        <v>19</v>
      </c>
      <c r="B27" s="14">
        <v>45705060</v>
      </c>
      <c r="C27" s="12">
        <v>254427.1</v>
      </c>
      <c r="D27" s="12">
        <v>0</v>
      </c>
      <c r="E27" s="12">
        <v>0</v>
      </c>
      <c r="F27" s="13">
        <f t="shared" si="0"/>
        <v>45959487.100000001</v>
      </c>
    </row>
    <row r="28" spans="1:9" hidden="1">
      <c r="A28" s="26" t="s">
        <v>20</v>
      </c>
      <c r="B28" s="14">
        <v>312336220</v>
      </c>
      <c r="C28" s="12">
        <f>9301334.39+89864412.72+626948333.33</f>
        <v>726114080.44000006</v>
      </c>
      <c r="D28" s="12">
        <v>0</v>
      </c>
      <c r="E28" s="12">
        <v>-177217.77</v>
      </c>
      <c r="F28" s="13">
        <f t="shared" si="0"/>
        <v>1038273082.6700001</v>
      </c>
      <c r="G28" s="3"/>
    </row>
    <row r="29" spans="1:9" hidden="1">
      <c r="A29" s="27" t="s">
        <v>21</v>
      </c>
      <c r="B29" s="14">
        <v>71496597</v>
      </c>
      <c r="C29" s="12">
        <v>328319.78000000003</v>
      </c>
      <c r="D29" s="12">
        <v>0</v>
      </c>
      <c r="E29" s="12">
        <v>0</v>
      </c>
      <c r="F29" s="13">
        <f t="shared" si="0"/>
        <v>71824916.780000001</v>
      </c>
    </row>
    <row r="30" spans="1:9" hidden="1">
      <c r="A30" s="27" t="s">
        <v>22</v>
      </c>
      <c r="B30" s="14">
        <v>76371885</v>
      </c>
      <c r="C30" s="12">
        <v>513783.71</v>
      </c>
      <c r="D30" s="12">
        <v>0</v>
      </c>
      <c r="E30" s="12">
        <v>0</v>
      </c>
      <c r="F30" s="13">
        <f t="shared" si="0"/>
        <v>76885668.709999993</v>
      </c>
    </row>
    <row r="31" spans="1:9" hidden="1">
      <c r="A31" s="27" t="s">
        <v>23</v>
      </c>
      <c r="B31" s="14">
        <v>26012549</v>
      </c>
      <c r="C31" s="12">
        <v>157021.24</v>
      </c>
      <c r="D31" s="12">
        <v>0</v>
      </c>
      <c r="E31" s="12">
        <v>0</v>
      </c>
      <c r="F31" s="13">
        <f t="shared" si="0"/>
        <v>26169570.239999998</v>
      </c>
    </row>
    <row r="32" spans="1:9" hidden="1">
      <c r="A32" s="27" t="s">
        <v>24</v>
      </c>
      <c r="B32" s="14">
        <v>49516661</v>
      </c>
      <c r="C32" s="12">
        <f>364004.79+5302766</f>
        <v>5666770.79</v>
      </c>
      <c r="D32" s="12">
        <v>0</v>
      </c>
      <c r="E32" s="12">
        <v>0</v>
      </c>
      <c r="F32" s="13">
        <f t="shared" si="0"/>
        <v>55183431.789999999</v>
      </c>
    </row>
    <row r="33" spans="1:7" ht="15" hidden="1" customHeight="1">
      <c r="A33" s="27" t="s">
        <v>25</v>
      </c>
      <c r="B33" s="14">
        <v>3326049905</v>
      </c>
      <c r="C33" s="12">
        <v>0</v>
      </c>
      <c r="D33" s="12">
        <v>0</v>
      </c>
      <c r="E33" s="12">
        <v>0</v>
      </c>
      <c r="F33" s="13">
        <f t="shared" si="0"/>
        <v>3326049905</v>
      </c>
    </row>
    <row r="34" spans="1:7" hidden="1">
      <c r="A34" s="27" t="s">
        <v>26</v>
      </c>
      <c r="B34" s="14">
        <v>959357897</v>
      </c>
      <c r="C34" s="12">
        <v>76810963.209999993</v>
      </c>
      <c r="D34" s="12">
        <v>0</v>
      </c>
      <c r="E34" s="12">
        <v>0</v>
      </c>
      <c r="F34" s="13">
        <f t="shared" si="0"/>
        <v>1036168860.21</v>
      </c>
    </row>
    <row r="35" spans="1:7" hidden="1">
      <c r="A35" s="27" t="s">
        <v>27</v>
      </c>
      <c r="B35" s="14">
        <v>381039308</v>
      </c>
      <c r="C35" s="12">
        <v>0</v>
      </c>
      <c r="D35" s="12">
        <v>0</v>
      </c>
      <c r="E35" s="12">
        <v>0</v>
      </c>
      <c r="F35" s="13">
        <f t="shared" si="0"/>
        <v>381039308</v>
      </c>
    </row>
    <row r="36" spans="1:7" hidden="1">
      <c r="A36" s="27" t="s">
        <v>28</v>
      </c>
      <c r="B36" s="14">
        <v>88000000</v>
      </c>
      <c r="C36" s="12">
        <v>0</v>
      </c>
      <c r="D36" s="12">
        <v>0</v>
      </c>
      <c r="E36" s="12">
        <v>0</v>
      </c>
      <c r="F36" s="13">
        <f t="shared" si="0"/>
        <v>88000000</v>
      </c>
    </row>
    <row r="37" spans="1:7" hidden="1">
      <c r="A37" s="27" t="s">
        <v>29</v>
      </c>
      <c r="B37" s="14">
        <v>118349442</v>
      </c>
      <c r="C37" s="12">
        <v>0</v>
      </c>
      <c r="D37" s="12">
        <v>0</v>
      </c>
      <c r="E37" s="12">
        <v>0</v>
      </c>
      <c r="F37" s="13">
        <f t="shared" si="0"/>
        <v>118349442</v>
      </c>
    </row>
    <row r="38" spans="1:7" hidden="1">
      <c r="A38" s="27" t="s">
        <v>30</v>
      </c>
      <c r="B38" s="14">
        <v>22050454</v>
      </c>
      <c r="C38" s="12">
        <v>0</v>
      </c>
      <c r="D38" s="12">
        <v>0</v>
      </c>
      <c r="E38" s="12">
        <v>-16665</v>
      </c>
      <c r="F38" s="13">
        <f t="shared" si="0"/>
        <v>22033789</v>
      </c>
    </row>
    <row r="39" spans="1:7" hidden="1">
      <c r="A39" s="27" t="s">
        <v>70</v>
      </c>
      <c r="B39" s="14">
        <v>16165828</v>
      </c>
      <c r="C39" s="12">
        <v>78606.42</v>
      </c>
      <c r="D39" s="12">
        <v>0</v>
      </c>
      <c r="E39" s="12">
        <v>-1190483.47</v>
      </c>
      <c r="F39" s="13">
        <f t="shared" si="0"/>
        <v>15053950.949999999</v>
      </c>
    </row>
    <row r="40" spans="1:7" hidden="1">
      <c r="A40" s="27" t="s">
        <v>31</v>
      </c>
      <c r="B40" s="14">
        <v>166669164</v>
      </c>
      <c r="C40" s="12">
        <v>0</v>
      </c>
      <c r="D40" s="12">
        <v>0</v>
      </c>
      <c r="E40" s="12">
        <v>0</v>
      </c>
      <c r="F40" s="13">
        <f t="shared" si="0"/>
        <v>166669164</v>
      </c>
    </row>
    <row r="41" spans="1:7" hidden="1">
      <c r="A41" s="27" t="s">
        <v>32</v>
      </c>
      <c r="B41" s="14">
        <v>35299652</v>
      </c>
      <c r="C41" s="12">
        <v>193722.47</v>
      </c>
      <c r="D41" s="12">
        <v>0</v>
      </c>
      <c r="E41" s="12">
        <v>0</v>
      </c>
      <c r="F41" s="13">
        <f t="shared" si="0"/>
        <v>35493374.469999999</v>
      </c>
    </row>
    <row r="42" spans="1:7" hidden="1">
      <c r="A42" s="27" t="s">
        <v>33</v>
      </c>
      <c r="B42" s="14">
        <v>108004443</v>
      </c>
      <c r="C42" s="12">
        <f>1986872.63+3000000</f>
        <v>4986872.63</v>
      </c>
      <c r="D42" s="12">
        <v>0</v>
      </c>
      <c r="E42" s="12">
        <v>0</v>
      </c>
      <c r="F42" s="13">
        <f t="shared" si="0"/>
        <v>112991315.63</v>
      </c>
    </row>
    <row r="43" spans="1:7" ht="15" hidden="1" customHeight="1">
      <c r="A43" s="28" t="s">
        <v>34</v>
      </c>
      <c r="B43" s="17">
        <v>57811355</v>
      </c>
      <c r="C43" s="18">
        <v>388254.9</v>
      </c>
      <c r="D43" s="18">
        <v>0</v>
      </c>
      <c r="E43" s="18">
        <v>3585102</v>
      </c>
      <c r="F43" s="19">
        <f t="shared" si="0"/>
        <v>61784711.899999999</v>
      </c>
    </row>
    <row r="44" spans="1:7">
      <c r="A44" s="27" t="s">
        <v>35</v>
      </c>
      <c r="B44" s="14">
        <v>1313616400</v>
      </c>
      <c r="C44" s="12">
        <v>0</v>
      </c>
      <c r="D44" s="12">
        <v>0</v>
      </c>
      <c r="E44" s="12">
        <v>23290288.5</v>
      </c>
      <c r="F44" s="13">
        <f t="shared" si="0"/>
        <v>1336906688.5</v>
      </c>
    </row>
    <row r="45" spans="1:7">
      <c r="A45" s="27" t="s">
        <v>36</v>
      </c>
      <c r="B45" s="14">
        <v>310559057</v>
      </c>
      <c r="C45" s="12">
        <v>0</v>
      </c>
      <c r="D45" s="12">
        <v>0</v>
      </c>
      <c r="E45" s="12">
        <v>0</v>
      </c>
      <c r="F45" s="13">
        <f t="shared" si="0"/>
        <v>310559057</v>
      </c>
    </row>
    <row r="46" spans="1:7">
      <c r="A46" s="27" t="s">
        <v>37</v>
      </c>
      <c r="B46" s="14">
        <v>62238130</v>
      </c>
      <c r="C46" s="12">
        <v>0</v>
      </c>
      <c r="D46" s="12">
        <v>0</v>
      </c>
      <c r="E46" s="12">
        <v>0</v>
      </c>
      <c r="F46" s="13">
        <f t="shared" si="0"/>
        <v>62238130</v>
      </c>
    </row>
    <row r="47" spans="1:7">
      <c r="A47" s="27" t="s">
        <v>38</v>
      </c>
      <c r="B47" s="14">
        <v>1109529852</v>
      </c>
      <c r="C47" s="12">
        <v>0</v>
      </c>
      <c r="D47" s="12">
        <v>0</v>
      </c>
      <c r="E47" s="12">
        <v>0</v>
      </c>
      <c r="F47" s="13">
        <f t="shared" si="0"/>
        <v>1109529852</v>
      </c>
    </row>
    <row r="48" spans="1:7">
      <c r="A48" s="27" t="s">
        <v>39</v>
      </c>
      <c r="B48" s="14">
        <v>217139889</v>
      </c>
      <c r="C48" s="12">
        <v>0</v>
      </c>
      <c r="D48" s="12">
        <v>0</v>
      </c>
      <c r="E48" s="12">
        <v>1800000</v>
      </c>
      <c r="F48" s="13">
        <f t="shared" si="0"/>
        <v>218939889</v>
      </c>
      <c r="G48" s="3"/>
    </row>
    <row r="49" spans="1:6">
      <c r="A49" s="27" t="s">
        <v>40</v>
      </c>
      <c r="B49" s="14">
        <v>779022235</v>
      </c>
      <c r="C49" s="12">
        <v>26532835.800000001</v>
      </c>
      <c r="D49" s="12">
        <v>40854345</v>
      </c>
      <c r="E49" s="12">
        <v>-601866810.37</v>
      </c>
      <c r="F49" s="13">
        <f t="shared" si="0"/>
        <v>162833915.42999995</v>
      </c>
    </row>
    <row r="50" spans="1:6">
      <c r="A50" s="27" t="s">
        <v>41</v>
      </c>
      <c r="B50" s="14">
        <v>85151690</v>
      </c>
      <c r="C50" s="12">
        <v>0</v>
      </c>
      <c r="D50" s="12">
        <v>0</v>
      </c>
      <c r="E50" s="12">
        <v>0</v>
      </c>
      <c r="F50" s="13">
        <f t="shared" si="0"/>
        <v>85151690</v>
      </c>
    </row>
    <row r="51" spans="1:6" ht="15" customHeight="1">
      <c r="A51" s="27" t="s">
        <v>42</v>
      </c>
      <c r="B51" s="14">
        <v>28166977</v>
      </c>
      <c r="C51" s="12">
        <v>0</v>
      </c>
      <c r="D51" s="12">
        <v>0</v>
      </c>
      <c r="E51" s="12">
        <v>0</v>
      </c>
      <c r="F51" s="13">
        <f t="shared" si="0"/>
        <v>28166977</v>
      </c>
    </row>
    <row r="52" spans="1:6">
      <c r="A52" s="27" t="s">
        <v>43</v>
      </c>
      <c r="B52" s="14">
        <v>41534812</v>
      </c>
      <c r="C52" s="12">
        <v>0</v>
      </c>
      <c r="D52" s="12">
        <v>0</v>
      </c>
      <c r="E52" s="12">
        <v>0</v>
      </c>
      <c r="F52" s="13">
        <f t="shared" si="0"/>
        <v>41534812</v>
      </c>
    </row>
    <row r="53" spans="1:6">
      <c r="A53" s="27" t="s">
        <v>71</v>
      </c>
      <c r="B53" s="14">
        <v>21101612</v>
      </c>
      <c r="C53" s="12">
        <v>511561.41</v>
      </c>
      <c r="D53" s="12">
        <v>0</v>
      </c>
      <c r="E53" s="12">
        <v>-567552.49</v>
      </c>
      <c r="F53" s="13">
        <f t="shared" si="0"/>
        <v>21045620.920000002</v>
      </c>
    </row>
    <row r="54" spans="1:6">
      <c r="A54" s="27" t="s">
        <v>44</v>
      </c>
      <c r="B54" s="14">
        <v>4793953</v>
      </c>
      <c r="C54" s="12">
        <v>0</v>
      </c>
      <c r="D54" s="12">
        <v>0</v>
      </c>
      <c r="E54" s="12">
        <v>0</v>
      </c>
      <c r="F54" s="13">
        <f t="shared" si="0"/>
        <v>4793953</v>
      </c>
    </row>
    <row r="55" spans="1:6" ht="24.6" customHeight="1">
      <c r="A55" s="27" t="s">
        <v>72</v>
      </c>
      <c r="B55" s="14">
        <v>67884431</v>
      </c>
      <c r="C55" s="12">
        <v>513445.28</v>
      </c>
      <c r="D55" s="12">
        <v>0</v>
      </c>
      <c r="E55" s="12">
        <v>-185692.35</v>
      </c>
      <c r="F55" s="13">
        <f t="shared" si="0"/>
        <v>68212183.930000007</v>
      </c>
    </row>
    <row r="56" spans="1:6">
      <c r="A56" s="27" t="s">
        <v>63</v>
      </c>
      <c r="B56" s="14">
        <v>57958994</v>
      </c>
      <c r="C56" s="12">
        <f>427915.59+826007.35</f>
        <v>1253922.94</v>
      </c>
      <c r="D56" s="12">
        <v>0</v>
      </c>
      <c r="E56" s="12">
        <v>-32190.91</v>
      </c>
      <c r="F56" s="13">
        <f t="shared" si="0"/>
        <v>59180726.030000001</v>
      </c>
    </row>
    <row r="57" spans="1:6">
      <c r="A57" s="27" t="s">
        <v>73</v>
      </c>
      <c r="B57" s="14">
        <v>10088829</v>
      </c>
      <c r="C57" s="12">
        <f>45292.86+794000</f>
        <v>839292.86</v>
      </c>
      <c r="D57" s="12">
        <v>0</v>
      </c>
      <c r="E57" s="12">
        <v>0</v>
      </c>
      <c r="F57" s="13">
        <f t="shared" si="0"/>
        <v>10928121.859999999</v>
      </c>
    </row>
    <row r="58" spans="1:6">
      <c r="A58" s="27" t="s">
        <v>78</v>
      </c>
      <c r="B58" s="14">
        <v>98971944</v>
      </c>
      <c r="C58" s="12">
        <v>64824.63</v>
      </c>
      <c r="D58" s="12">
        <v>0</v>
      </c>
      <c r="E58" s="12">
        <v>0</v>
      </c>
      <c r="F58" s="13">
        <f t="shared" si="0"/>
        <v>99036768.629999995</v>
      </c>
    </row>
    <row r="59" spans="1:6" ht="15" customHeight="1">
      <c r="A59" s="27" t="s">
        <v>74</v>
      </c>
      <c r="B59" s="14">
        <v>24110433</v>
      </c>
      <c r="C59" s="12">
        <v>91097.1</v>
      </c>
      <c r="D59" s="12">
        <v>0</v>
      </c>
      <c r="E59" s="12">
        <v>0</v>
      </c>
      <c r="F59" s="13">
        <f t="shared" si="0"/>
        <v>24201530.100000001</v>
      </c>
    </row>
    <row r="60" spans="1:6" ht="22.5">
      <c r="A60" s="15" t="s">
        <v>45</v>
      </c>
      <c r="B60" s="14">
        <v>43000600</v>
      </c>
      <c r="C60" s="12">
        <v>0</v>
      </c>
      <c r="D60" s="12">
        <v>0</v>
      </c>
      <c r="E60" s="12">
        <v>0</v>
      </c>
      <c r="F60" s="13">
        <f t="shared" si="0"/>
        <v>43000600</v>
      </c>
    </row>
    <row r="61" spans="1:6">
      <c r="A61" s="27" t="s">
        <v>67</v>
      </c>
      <c r="B61" s="14">
        <v>51154414</v>
      </c>
      <c r="C61" s="12">
        <v>275508.98</v>
      </c>
      <c r="D61" s="12">
        <v>0</v>
      </c>
      <c r="E61" s="12">
        <v>0</v>
      </c>
      <c r="F61" s="13">
        <f t="shared" si="0"/>
        <v>51429922.979999997</v>
      </c>
    </row>
    <row r="62" spans="1:6">
      <c r="A62" s="27" t="s">
        <v>46</v>
      </c>
      <c r="B62" s="14">
        <v>179227411</v>
      </c>
      <c r="C62" s="12">
        <f>49001093.51+1380000</f>
        <v>50381093.509999998</v>
      </c>
      <c r="D62" s="12">
        <v>0</v>
      </c>
      <c r="E62" s="12">
        <v>9800000</v>
      </c>
      <c r="F62" s="13">
        <f t="shared" si="0"/>
        <v>239408504.50999999</v>
      </c>
    </row>
    <row r="63" spans="1:6">
      <c r="A63" s="27" t="s">
        <v>47</v>
      </c>
      <c r="B63" s="14">
        <v>24461741</v>
      </c>
      <c r="C63" s="12">
        <v>189959.89</v>
      </c>
      <c r="D63" s="12">
        <v>0</v>
      </c>
      <c r="E63" s="12">
        <v>0</v>
      </c>
      <c r="F63" s="13">
        <f t="shared" si="0"/>
        <v>24651700.890000001</v>
      </c>
    </row>
    <row r="64" spans="1:6">
      <c r="A64" s="27" t="s">
        <v>48</v>
      </c>
      <c r="B64" s="14">
        <v>8861722</v>
      </c>
      <c r="C64" s="12">
        <v>0</v>
      </c>
      <c r="D64" s="12">
        <v>0</v>
      </c>
      <c r="E64" s="12">
        <v>0</v>
      </c>
      <c r="F64" s="13">
        <f t="shared" si="0"/>
        <v>8861722</v>
      </c>
    </row>
    <row r="65" spans="1:7">
      <c r="A65" s="27" t="s">
        <v>61</v>
      </c>
      <c r="B65" s="14">
        <v>8317882</v>
      </c>
      <c r="C65" s="12">
        <v>0</v>
      </c>
      <c r="D65" s="12">
        <v>0</v>
      </c>
      <c r="E65" s="12">
        <v>-7100</v>
      </c>
      <c r="F65" s="13">
        <f t="shared" si="0"/>
        <v>8310782</v>
      </c>
    </row>
    <row r="66" spans="1:7">
      <c r="A66" s="27" t="s">
        <v>49</v>
      </c>
      <c r="B66" s="14">
        <v>102171975</v>
      </c>
      <c r="C66" s="12">
        <v>5140432.2300000004</v>
      </c>
      <c r="D66" s="12">
        <v>0</v>
      </c>
      <c r="E66" s="12">
        <v>0</v>
      </c>
      <c r="F66" s="13">
        <f t="shared" si="0"/>
        <v>107312407.23</v>
      </c>
      <c r="G66" s="3"/>
    </row>
    <row r="67" spans="1:7" ht="21" customHeight="1">
      <c r="A67" s="20" t="s">
        <v>79</v>
      </c>
      <c r="B67" s="14">
        <v>32713756</v>
      </c>
      <c r="C67" s="12">
        <v>153448.4</v>
      </c>
      <c r="D67" s="12">
        <v>0</v>
      </c>
      <c r="E67" s="12">
        <v>0</v>
      </c>
      <c r="F67" s="13">
        <f t="shared" ref="F67:F85" si="1">B67+C67-D67+E67</f>
        <v>32867204.399999999</v>
      </c>
    </row>
    <row r="68" spans="1:7">
      <c r="A68" s="27" t="s">
        <v>50</v>
      </c>
      <c r="B68" s="14">
        <v>49957432</v>
      </c>
      <c r="C68" s="12">
        <v>0</v>
      </c>
      <c r="D68" s="12">
        <v>0</v>
      </c>
      <c r="E68" s="12">
        <v>0</v>
      </c>
      <c r="F68" s="13">
        <f t="shared" si="1"/>
        <v>49957432</v>
      </c>
    </row>
    <row r="69" spans="1:7">
      <c r="A69" s="27" t="s">
        <v>75</v>
      </c>
      <c r="B69" s="14">
        <v>30721109</v>
      </c>
      <c r="C69" s="12">
        <v>0</v>
      </c>
      <c r="D69" s="12">
        <v>0</v>
      </c>
      <c r="E69" s="12">
        <v>0</v>
      </c>
      <c r="F69" s="13">
        <f t="shared" si="1"/>
        <v>30721109</v>
      </c>
    </row>
    <row r="70" spans="1:7">
      <c r="A70" s="27" t="s">
        <v>51</v>
      </c>
      <c r="B70" s="14">
        <v>58049507</v>
      </c>
      <c r="C70" s="12">
        <v>393040.02</v>
      </c>
      <c r="D70" s="12">
        <v>0</v>
      </c>
      <c r="E70" s="12">
        <v>0</v>
      </c>
      <c r="F70" s="13">
        <f t="shared" si="1"/>
        <v>58442547.020000003</v>
      </c>
    </row>
    <row r="71" spans="1:7">
      <c r="A71" s="27" t="s">
        <v>59</v>
      </c>
      <c r="B71" s="14">
        <v>32336831</v>
      </c>
      <c r="C71" s="12">
        <v>89496.83</v>
      </c>
      <c r="D71" s="12">
        <v>0</v>
      </c>
      <c r="E71" s="12">
        <v>0</v>
      </c>
      <c r="F71" s="13">
        <f t="shared" si="1"/>
        <v>32426327.829999998</v>
      </c>
    </row>
    <row r="72" spans="1:7">
      <c r="A72" s="27" t="s">
        <v>52</v>
      </c>
      <c r="B72" s="14">
        <v>64586826</v>
      </c>
      <c r="C72" s="12">
        <v>22113366.18</v>
      </c>
      <c r="D72" s="12">
        <v>0</v>
      </c>
      <c r="E72" s="12">
        <v>-5991791.6500000004</v>
      </c>
      <c r="F72" s="13">
        <f t="shared" si="1"/>
        <v>80708400.530000001</v>
      </c>
    </row>
    <row r="73" spans="1:7" ht="22.5">
      <c r="A73" s="16" t="s">
        <v>76</v>
      </c>
      <c r="B73" s="17">
        <v>9091760</v>
      </c>
      <c r="C73" s="18">
        <v>0</v>
      </c>
      <c r="D73" s="18">
        <v>0</v>
      </c>
      <c r="E73" s="18">
        <v>-19988</v>
      </c>
      <c r="F73" s="19">
        <f t="shared" si="1"/>
        <v>9071772</v>
      </c>
    </row>
    <row r="74" spans="1:7" ht="26.25" customHeight="1">
      <c r="A74" s="20" t="s">
        <v>58</v>
      </c>
      <c r="B74" s="14">
        <v>7095747</v>
      </c>
      <c r="C74" s="12">
        <v>0</v>
      </c>
      <c r="D74" s="12">
        <v>0</v>
      </c>
      <c r="E74" s="12">
        <v>-540160.19999999995</v>
      </c>
      <c r="F74" s="13">
        <f t="shared" si="1"/>
        <v>6555586.7999999998</v>
      </c>
    </row>
    <row r="75" spans="1:7">
      <c r="A75" s="29" t="s">
        <v>53</v>
      </c>
      <c r="B75" s="14">
        <v>8767301</v>
      </c>
      <c r="C75" s="12">
        <v>34170.44</v>
      </c>
      <c r="D75" s="12">
        <v>0</v>
      </c>
      <c r="E75" s="12">
        <v>0</v>
      </c>
      <c r="F75" s="13">
        <f t="shared" si="1"/>
        <v>8801471.4399999995</v>
      </c>
    </row>
    <row r="76" spans="1:7">
      <c r="A76" s="29" t="s">
        <v>57</v>
      </c>
      <c r="B76" s="14">
        <v>1404973043</v>
      </c>
      <c r="C76" s="12">
        <v>2161536.0499999998</v>
      </c>
      <c r="D76" s="12">
        <v>0</v>
      </c>
      <c r="E76" s="12">
        <v>-13850507.4</v>
      </c>
      <c r="F76" s="13">
        <f t="shared" si="1"/>
        <v>1393284071.6499999</v>
      </c>
    </row>
    <row r="77" spans="1:7" ht="26.25" customHeight="1">
      <c r="A77" s="29" t="s">
        <v>77</v>
      </c>
      <c r="B77" s="14">
        <v>8272730</v>
      </c>
      <c r="C77" s="12">
        <v>0</v>
      </c>
      <c r="D77" s="12">
        <v>0</v>
      </c>
      <c r="E77" s="12">
        <v>0</v>
      </c>
      <c r="F77" s="13">
        <f t="shared" si="1"/>
        <v>8272730</v>
      </c>
    </row>
    <row r="78" spans="1:7">
      <c r="A78" s="29" t="s">
        <v>62</v>
      </c>
      <c r="B78" s="14">
        <v>20776878</v>
      </c>
      <c r="C78" s="12">
        <v>0</v>
      </c>
      <c r="D78" s="12">
        <v>0</v>
      </c>
      <c r="E78" s="12">
        <v>0</v>
      </c>
      <c r="F78" s="13">
        <f t="shared" si="1"/>
        <v>20776878</v>
      </c>
    </row>
    <row r="79" spans="1:7">
      <c r="A79" s="29" t="s">
        <v>64</v>
      </c>
      <c r="B79" s="14">
        <v>3762850</v>
      </c>
      <c r="C79" s="12">
        <v>0</v>
      </c>
      <c r="D79" s="12">
        <v>0</v>
      </c>
      <c r="E79" s="12">
        <v>-148308</v>
      </c>
      <c r="F79" s="13">
        <f t="shared" si="1"/>
        <v>3614542</v>
      </c>
    </row>
    <row r="80" spans="1:7">
      <c r="A80" s="29" t="s">
        <v>80</v>
      </c>
      <c r="B80" s="14">
        <v>143795239</v>
      </c>
      <c r="C80" s="12">
        <v>959034.33</v>
      </c>
      <c r="D80" s="12">
        <v>0</v>
      </c>
      <c r="E80" s="12">
        <f>3104726.54-116508.44</f>
        <v>2988218.1</v>
      </c>
      <c r="F80" s="13">
        <f t="shared" si="1"/>
        <v>147742491.43000001</v>
      </c>
    </row>
    <row r="81" spans="1:8">
      <c r="A81" s="29" t="s">
        <v>84</v>
      </c>
      <c r="B81" s="14">
        <v>92636344</v>
      </c>
      <c r="C81" s="12">
        <v>587900.30000000005</v>
      </c>
      <c r="D81" s="12">
        <v>0</v>
      </c>
      <c r="E81" s="12">
        <v>-1878765.29</v>
      </c>
      <c r="F81" s="13">
        <f t="shared" si="1"/>
        <v>91345479.00999999</v>
      </c>
    </row>
    <row r="82" spans="1:8">
      <c r="A82" s="29" t="s">
        <v>85</v>
      </c>
      <c r="B82" s="14">
        <v>69130434</v>
      </c>
      <c r="C82" s="12">
        <v>276017.90000000002</v>
      </c>
      <c r="D82" s="12">
        <v>0</v>
      </c>
      <c r="E82" s="12">
        <v>-2730133.49</v>
      </c>
      <c r="F82" s="13">
        <f t="shared" si="1"/>
        <v>66676318.410000004</v>
      </c>
    </row>
    <row r="83" spans="1:8">
      <c r="A83" s="29" t="s">
        <v>89</v>
      </c>
      <c r="B83" s="14">
        <v>0</v>
      </c>
      <c r="C83" s="12">
        <v>4404720</v>
      </c>
      <c r="D83" s="12"/>
      <c r="E83" s="12">
        <f>362323814.3-293395.9</f>
        <v>362030418.40000004</v>
      </c>
      <c r="F83" s="13">
        <f t="shared" si="1"/>
        <v>366435138.40000004</v>
      </c>
    </row>
    <row r="84" spans="1:8">
      <c r="A84" s="29" t="s">
        <v>68</v>
      </c>
      <c r="B84" s="14">
        <v>202585432</v>
      </c>
      <c r="C84" s="12">
        <v>0</v>
      </c>
      <c r="D84" s="12">
        <v>0</v>
      </c>
      <c r="E84" s="12">
        <v>0</v>
      </c>
      <c r="F84" s="13">
        <f t="shared" si="1"/>
        <v>202585432</v>
      </c>
    </row>
    <row r="85" spans="1:8" ht="19.5" customHeight="1">
      <c r="A85" s="29" t="s">
        <v>65</v>
      </c>
      <c r="B85" s="14">
        <v>1469249998</v>
      </c>
      <c r="C85" s="12">
        <v>0</v>
      </c>
      <c r="D85" s="12">
        <v>0</v>
      </c>
      <c r="E85" s="12">
        <v>0</v>
      </c>
      <c r="F85" s="13">
        <f t="shared" si="1"/>
        <v>1469249998</v>
      </c>
    </row>
    <row r="86" spans="1:8" ht="15.75" thickBot="1">
      <c r="A86" s="30" t="s">
        <v>56</v>
      </c>
      <c r="B86" s="21">
        <f>SUM(B7:B85)</f>
        <v>81546087927</v>
      </c>
      <c r="C86" s="22">
        <f t="shared" ref="C86:F86" si="2">SUM(C7:C85)</f>
        <v>2905565847.730001</v>
      </c>
      <c r="D86" s="22">
        <f t="shared" si="2"/>
        <v>716485942.67999995</v>
      </c>
      <c r="E86" s="22">
        <f t="shared" si="2"/>
        <v>0</v>
      </c>
      <c r="F86" s="23">
        <f t="shared" si="2"/>
        <v>83735167832.049973</v>
      </c>
      <c r="H86" s="6"/>
    </row>
    <row r="87" spans="1:8">
      <c r="A87" s="31"/>
      <c r="B87" s="31"/>
      <c r="C87" s="31"/>
      <c r="D87" s="4"/>
    </row>
  </sheetData>
  <mergeCells count="7">
    <mergeCell ref="A87:C87"/>
    <mergeCell ref="A1:F1"/>
    <mergeCell ref="A2:F2"/>
    <mergeCell ref="A3:F3"/>
    <mergeCell ref="A4:F4"/>
    <mergeCell ref="A5:A6"/>
    <mergeCell ref="B5:F5"/>
  </mergeCells>
  <pageMargins left="0.70866141732283472" right="0.70866141732283472" top="0.74803149606299213" bottom="0.74803149606299213" header="0.31496062992125984" footer="0.31496062992125984"/>
  <pageSetup scale="71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Miguel Correa</cp:lastModifiedBy>
  <cp:lastPrinted>2022-08-10T00:19:40Z</cp:lastPrinted>
  <dcterms:created xsi:type="dcterms:W3CDTF">2017-04-10T23:52:00Z</dcterms:created>
  <dcterms:modified xsi:type="dcterms:W3CDTF">2022-08-10T00:23:15Z</dcterms:modified>
</cp:coreProperties>
</file>